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/Users/george/Downloads/"/>
    </mc:Choice>
  </mc:AlternateContent>
  <xr:revisionPtr revIDLastSave="0" documentId="8_{C1FB1CCA-2797-A949-B704-EB28DC10140F}" xr6:coauthVersionLast="47" xr6:coauthVersionMax="47" xr10:uidLastSave="{00000000-0000-0000-0000-000000000000}"/>
  <bookViews>
    <workbookView xWindow="1080" yWindow="500" windowWidth="2074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4" i="1" l="1"/>
  <c r="O17" i="1"/>
  <c r="O59" i="1"/>
  <c r="O41" i="1"/>
  <c r="O12" i="1"/>
  <c r="O29" i="1"/>
  <c r="O44" i="1" l="1"/>
  <c r="M22" i="1"/>
  <c r="O35" i="1"/>
  <c r="O33" i="1"/>
  <c r="O32" i="1"/>
  <c r="O21" i="1"/>
  <c r="J43" i="1" l="1"/>
  <c r="M43" i="1" s="1"/>
  <c r="M55" i="1" l="1"/>
  <c r="M63" i="1" l="1"/>
  <c r="M62" i="1"/>
  <c r="M48" i="1"/>
  <c r="M57" i="1"/>
  <c r="J52" i="1"/>
  <c r="M52" i="1" s="1"/>
  <c r="M47" i="1"/>
  <c r="M42" i="1"/>
  <c r="M31" i="1"/>
  <c r="M27" i="1"/>
  <c r="M26" i="1"/>
  <c r="M61" i="1" l="1"/>
  <c r="M60" i="1"/>
  <c r="M59" i="1"/>
  <c r="M58" i="1"/>
  <c r="M56" i="1"/>
  <c r="M54" i="1"/>
  <c r="M53" i="1"/>
  <c r="M51" i="1"/>
  <c r="M50" i="1"/>
  <c r="M49" i="1"/>
  <c r="M46" i="1"/>
  <c r="M45" i="1"/>
  <c r="M44" i="1"/>
  <c r="M41" i="1"/>
  <c r="M40" i="1"/>
  <c r="M39" i="1"/>
  <c r="M38" i="1"/>
  <c r="M37" i="1"/>
  <c r="M36" i="1"/>
  <c r="M35" i="1"/>
  <c r="M34" i="1"/>
  <c r="M33" i="1"/>
  <c r="M32" i="1"/>
  <c r="M25" i="1"/>
  <c r="J28" i="1"/>
  <c r="M28" i="1" s="1"/>
  <c r="M29" i="1"/>
  <c r="M24" i="1"/>
  <c r="M23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J30" i="1" l="1"/>
  <c r="M30" i="1" s="1"/>
</calcChain>
</file>

<file path=xl/sharedStrings.xml><?xml version="1.0" encoding="utf-8"?>
<sst xmlns="http://schemas.openxmlformats.org/spreadsheetml/2006/main" count="312" uniqueCount="161">
  <si>
    <t>вітрильний спорт</t>
  </si>
  <si>
    <t>Іспанія
Укрспортзабезпечення</t>
  </si>
  <si>
    <t>НТЗ зі спеціальної підготовки до міжнародної регати "Португалія Гран-При"</t>
  </si>
  <si>
    <t>Поpтугалія
Укрспортзабезпечення</t>
  </si>
  <si>
    <t>НТЗ зі спеціальної підготовки до міжнародної регати "Андалузький олімпійський тиждень"</t>
  </si>
  <si>
    <t>Міжнародна регата   "Португалія Гран-При"  (ІІ ранг)</t>
  </si>
  <si>
    <t>Укpаїна</t>
  </si>
  <si>
    <t>O</t>
  </si>
  <si>
    <t>Міжнародна регата   "Андалузьський олімпійський тиждень"  (ІІ ранг)</t>
  </si>
  <si>
    <t>Міжнародна регата - "Призи Принцеси Софії"   (ІІ ранг)</t>
  </si>
  <si>
    <t>Італія
Укрспортзабезпечення</t>
  </si>
  <si>
    <t>Фpанція
Укрспортзабезпечення</t>
  </si>
  <si>
    <t>Міжнародна регата - "Олімпійський тиждень Франції"  (ІІ ранг)</t>
  </si>
  <si>
    <t>Області, ФСТ, СК</t>
  </si>
  <si>
    <t>НТЗ зі спеціальної підготовки  до міжнародної регати - "Кільський тиждень"</t>
  </si>
  <si>
    <t>Німеччина
Укрспортзабезпечення</t>
  </si>
  <si>
    <t>Польща
Укрспортзабезпечення</t>
  </si>
  <si>
    <t>Міжнародна регата - "Кільський тиждень"  (ІІ ранг)</t>
  </si>
  <si>
    <t>Чемпіонат світу в класі "Оптиміст" серед юнаків (ІІ ранг)</t>
  </si>
  <si>
    <t>Великобpитанія
Укрспортзабезпечення</t>
  </si>
  <si>
    <t>Кубок України в олімпійських класах (ІІІ ранг)</t>
  </si>
  <si>
    <t>Міжнародна регата   "Palamos Christmas Race"   (ІІ ранг)</t>
  </si>
  <si>
    <t>20.12.22
26.12.22</t>
  </si>
  <si>
    <t>28.12.22
31.12.22</t>
  </si>
  <si>
    <t>Міжнародна регата "Різдвяна регата"  (ІІ ранг)</t>
  </si>
  <si>
    <t>Сумарна планова вартість:</t>
  </si>
  <si>
    <t>Назва</t>
  </si>
  <si>
    <t>Орієнтовні строки початку/ закінчення</t>
  </si>
  <si>
    <t>Орієн-товна три-  вал.</t>
  </si>
  <si>
    <t>Орієнтовне місце-провед.</t>
  </si>
  <si>
    <t>Орган.-учасники</t>
  </si>
  <si>
    <t>Орієнтовна кількість учасників</t>
  </si>
  <si>
    <t>Вид зма- гань</t>
  </si>
  <si>
    <t>Код КПКВК</t>
  </si>
  <si>
    <t>Всього людино-днів</t>
  </si>
  <si>
    <t>Вартість людино-дня</t>
  </si>
  <si>
    <t>Планова вартість (гривні)</t>
  </si>
  <si>
    <t xml:space="preserve">Организації, відповідальні за проведення                                    </t>
  </si>
  <si>
    <t>Спортсменів</t>
  </si>
  <si>
    <t>Трене-рів</t>
  </si>
  <si>
    <t xml:space="preserve">Суддів </t>
  </si>
  <si>
    <t>Інших</t>
  </si>
  <si>
    <t>Всього</t>
  </si>
  <si>
    <t>12.02.23
16.02.23</t>
  </si>
  <si>
    <t>25.01.23
06.02.23</t>
  </si>
  <si>
    <t>01.02.23
11.02.23</t>
  </si>
  <si>
    <t>10.03.23
17.03.23</t>
  </si>
  <si>
    <t>15.04.23
22.04.23</t>
  </si>
  <si>
    <t>НТЗ зі спеціальної підготовки до чемпіонату Європи в класі "ILCA4"</t>
  </si>
  <si>
    <t>Чемпіонат Європи в класах "ILCA" (II ранг)</t>
  </si>
  <si>
    <t>01.03.22
09.03.22</t>
  </si>
  <si>
    <t>05.04.23
14.04.23</t>
  </si>
  <si>
    <t>Етап Кубку Європи в класах "ILCA" (II ранг)</t>
  </si>
  <si>
    <t>31.03.23
02.04.23</t>
  </si>
  <si>
    <t>Швейцарія
Укрспортзабезпечення</t>
  </si>
  <si>
    <t>23.02.23
26.03.23</t>
  </si>
  <si>
    <t>17.02.23
22.02.23</t>
  </si>
  <si>
    <t>07.03.22
12.03.22</t>
  </si>
  <si>
    <t>31.03.23
08.04.23</t>
  </si>
  <si>
    <t>Франція
Укрспортзабезпечення</t>
  </si>
  <si>
    <t>Чемпіонат Європи в класі "ILCA4" (II ранг)</t>
  </si>
  <si>
    <t>Греція
Укрспортзабезпечення</t>
  </si>
  <si>
    <t>23.04.23
30.04.23</t>
  </si>
  <si>
    <t>04.05.23
07.05.23</t>
  </si>
  <si>
    <t>08.05.23
14.05.23</t>
  </si>
  <si>
    <t>26.05.23
29.05.23</t>
  </si>
  <si>
    <t>12.07.23
19.07.23</t>
  </si>
  <si>
    <t>04.07.23
11.07.23</t>
  </si>
  <si>
    <t>Чемпіонат Європи в класах "ILCA" серед юніорів до 21 року (II ранг)</t>
  </si>
  <si>
    <t>Норвегія
Укрспортзабезпечення</t>
  </si>
  <si>
    <t>Нідерланди
Укрспортзабезпечення</t>
  </si>
  <si>
    <t xml:space="preserve"> WS Чемпіонат світу (II ранг)</t>
  </si>
  <si>
    <t>06.08.23
20.08.23</t>
  </si>
  <si>
    <t>10.08.23
20.08.23</t>
  </si>
  <si>
    <t>01.09.23
03.09.23</t>
  </si>
  <si>
    <t>Сербія
Укрспортзабезпечення</t>
  </si>
  <si>
    <t>07.09.23
10.09.23</t>
  </si>
  <si>
    <t>Угорщина
Укрспортзабезпечення</t>
  </si>
  <si>
    <t>23.10.23
29.10.23</t>
  </si>
  <si>
    <t>01.07.23
09.07.23</t>
  </si>
  <si>
    <t>22.07.23
30.07.23</t>
  </si>
  <si>
    <t>Чемпіонат світу  в класі "ILCA" серед юніорів до 21 року                     (ІІ ранг)</t>
  </si>
  <si>
    <t>15.10.23
22.10.23</t>
  </si>
  <si>
    <t>Марокко
Укрспортзабезпечення</t>
  </si>
  <si>
    <t>Чемпіонат Європи в класі "Оптиміст"  (ІІ ранг)</t>
  </si>
  <si>
    <t>15.07.23
22.07.23</t>
  </si>
  <si>
    <t>Чемпіонат Європи в класі "Оптиміст" - командні перегони (ІІ ранг)</t>
  </si>
  <si>
    <t>25.08.23
30.08.23</t>
  </si>
  <si>
    <t xml:space="preserve">Чемпіонат світу в класі "Кадет" </t>
  </si>
  <si>
    <t>22.07.23
29.07.23</t>
  </si>
  <si>
    <t>Бельгія
Укрспортзабезпечення</t>
  </si>
  <si>
    <t>22.05.23
28.05.23</t>
  </si>
  <si>
    <t>21.06.23
25.06.23</t>
  </si>
  <si>
    <t>15.06.23
20.06.23</t>
  </si>
  <si>
    <t>Чемпіонат світу в класі ILCA 6 серед дорослих і юніорів  (ІІ ранг)</t>
  </si>
  <si>
    <t>НТЗ зі спеціальної підготовки до чемпіонату Європи в класі "ILCA 6" (ІІ ранг)</t>
  </si>
  <si>
    <t>Париж 2024 - Test Event  (ІІ ранг)</t>
  </si>
  <si>
    <t xml:space="preserve"> Чемпіонат світу в класі 470 серед юніорів (II ранг)</t>
  </si>
  <si>
    <t>27.08.23
03.09.23</t>
  </si>
  <si>
    <t>Латвія
Укрспортзабезпечення</t>
  </si>
  <si>
    <t xml:space="preserve"> Чемпіонат світу в класі L30                   (II ранг)</t>
  </si>
  <si>
    <t>30.09.23
05.10.23</t>
  </si>
  <si>
    <t>Словенія
Укрспортзабезпечення</t>
  </si>
  <si>
    <t>Чемпіонат світу в класі "Формула Кайт" серед юніорів  (ІІ ранг)</t>
  </si>
  <si>
    <t>17.07.23
23.07.23</t>
  </si>
  <si>
    <t>Чемпіонат Європи в класі "IiQFOiL" серед юніорів (II ранг)</t>
  </si>
  <si>
    <t>Чемпіонат Європи в класі "IiQFOiL" (II ранг)</t>
  </si>
  <si>
    <t>Чемпіонат світу в класі "iQFОiL"     (ІІ ранг)</t>
  </si>
  <si>
    <t>Чемпіонат Європи в класі "Формула Кайт" (ІІ ранг)</t>
  </si>
  <si>
    <t>16.09.23
24.09.23</t>
  </si>
  <si>
    <t>23.03.23
30.03.23</t>
  </si>
  <si>
    <t>НТЗ зі спеціальної підготовки до міжнародної регати - "Олімпійський тиждень Франції</t>
  </si>
  <si>
    <t>Чемпіонат Європи в класі "Формула Кайт" серед юніорів до 21 року  (II ранг)</t>
  </si>
  <si>
    <t>07.07.23
16.07.23</t>
  </si>
  <si>
    <t>НТЗ зі спеціальної підготовки до регати "Париж 2024 - Test Event"</t>
  </si>
  <si>
    <t>01.07.23
06.07.23</t>
  </si>
  <si>
    <t>НТЗ зі спеціальної підготовки до WS Чемпіонат світу</t>
  </si>
  <si>
    <t>03.08.23
09.08.23</t>
  </si>
  <si>
    <t>27.12.23
30.12.23</t>
  </si>
  <si>
    <t>Хорватія
Укрспортзабезпечення</t>
  </si>
  <si>
    <t>НТЗ зі спеціальної підготовки до етапу Кубку Європи в класах "ILCA"</t>
  </si>
  <si>
    <t>17.12.23
26.12.23</t>
  </si>
  <si>
    <t xml:space="preserve">Єдиний  календарний  план  фізкультурно-оздоровчих  та  спортивних  заходів  України  на  2023 рік </t>
  </si>
  <si>
    <t xml:space="preserve">НТЗ зі спеціальної підготовки </t>
  </si>
  <si>
    <t>Чемпіонат України в класі "iPlatu 25"  (ІІI ранг)</t>
  </si>
  <si>
    <t>21.08.23
27.08.23</t>
  </si>
  <si>
    <t>Одеса
Укрспортзабезпечення</t>
  </si>
  <si>
    <t>03.10.23
08.10.23</t>
  </si>
  <si>
    <t>31.05.23
04.06.23</t>
  </si>
  <si>
    <t>30.05.23
04.06.23</t>
  </si>
  <si>
    <t>Львівська обл. Укрспортзабезпечення</t>
  </si>
  <si>
    <t>Етап Кубку світу "Allianz Regatta"        (ІІ  ранг)</t>
  </si>
  <si>
    <t>Чемпіонат України  в класі "Оптиміст", "Кадет", "РС-Тера"             (IV ранг)</t>
  </si>
  <si>
    <t>06.06.23
10.06.23</t>
  </si>
  <si>
    <t>Чемпіонат України з віндсерфінгу        (IІI ранг)</t>
  </si>
  <si>
    <t>28.06.23
02.07.23</t>
  </si>
  <si>
    <t>Тернопільська обл. Укрспортзабезпечення</t>
  </si>
  <si>
    <t>Чемпіонат України в класах "ILCA" та"Ultra"  (IІІ ранг)</t>
  </si>
  <si>
    <t>24.07.23
28.07.23</t>
  </si>
  <si>
    <t>Дніпропетровська обл. Укрспортзабезпечення</t>
  </si>
  <si>
    <t>18.08.23
22.08.23</t>
  </si>
  <si>
    <t>Черкаська обл. Укрспортзабезпечення</t>
  </si>
  <si>
    <t>Чемпіонат України в неолімпійських класах, чемпіонат України серед юніорів (ІІІ ранг)</t>
  </si>
  <si>
    <t>03.09.23
08.09.23</t>
  </si>
  <si>
    <t>НТЗ зі спеціальної підготовки до чемпіонату Європи в класах "ILCA"(ІІ ранг)</t>
  </si>
  <si>
    <t>Міжнародна регата iQFOiL games           (ІІ ранг)</t>
  </si>
  <si>
    <t>НТЗ зі спеціальної підготовки до міжнародної регати - "Призи Принцеси Софії" (ІІ ранг)</t>
  </si>
  <si>
    <t>Чемпіонат України в олімпійських класах (ІІІ ранг)</t>
  </si>
  <si>
    <t>25.09.23
30.09.23</t>
  </si>
  <si>
    <t>Тернопільска
Укрспортзабезпечення</t>
  </si>
  <si>
    <t>Чемпіонат світу в класі "RS Tera" юнаків (ІІ ранг)</t>
  </si>
  <si>
    <t>27.07.23
04.08.23</t>
  </si>
  <si>
    <t>15.06.23
25.06.23</t>
  </si>
  <si>
    <t>Чемпіонат України ORC (ІІІ ранг)</t>
  </si>
  <si>
    <t>Чемпіонат України серед юнаків           (ІІІ ранг)</t>
  </si>
  <si>
    <t>Відкритий чемпіонат Європи у класі 470 (ІІ ранг)</t>
  </si>
  <si>
    <t>12.05.23
20.05.23</t>
  </si>
  <si>
    <t>=</t>
  </si>
  <si>
    <t>Чемпіонат Європи в класі "ILCA 6" серед юніорів  (ІІ ранг)</t>
  </si>
  <si>
    <t>Чемпіонат світу в класі "ILCA 4" серед юніорів</t>
  </si>
  <si>
    <t>Всього заходів: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</si>
</sst>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9.9"/>
      <color rgb="FF000000"/>
      <name val="FuturaMD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DCDCDC"/>
      </right>
      <top style="medium">
        <color rgb="FFDCDCDC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2" fontId="1" fillId="0" borderId="0" xfId="0" applyNumberFormat="1" applyFont="1"/>
    <xf numFmtId="3" fontId="1" fillId="0" borderId="0" xfId="0" applyNumberFormat="1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right" vertical="top" wrapText="1"/>
    </xf>
    <xf numFmtId="0" fontId="9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2" fontId="1" fillId="0" borderId="16" xfId="0" applyNumberFormat="1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3" fontId="0" fillId="0" borderId="0" xfId="0" applyNumberFormat="1"/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abSelected="1" workbookViewId="0">
      <selection activeCell="I6" sqref="I6"/>
    </sheetView>
  </sheetViews>
  <sheetFormatPr baseColWidth="10" defaultColWidth="8.83203125" defaultRowHeight="15"/>
  <cols>
    <col min="1" max="1" width="26.5" customWidth="1"/>
    <col min="4" max="4" width="18.33203125" customWidth="1"/>
    <col min="5" max="5" width="11.5" customWidth="1"/>
    <col min="6" max="6" width="6.6640625" customWidth="1"/>
    <col min="7" max="7" width="6.83203125" customWidth="1"/>
    <col min="8" max="8" width="7.5" customWidth="1"/>
    <col min="9" max="9" width="7.33203125" customWidth="1"/>
  </cols>
  <sheetData>
    <row r="1" spans="1:254" s="18" customFormat="1" ht="16.5" customHeight="1" thickBot="1">
      <c r="A1" s="39" t="s">
        <v>122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17"/>
    </row>
    <row r="2" spans="1:254" s="21" customFormat="1" ht="35" customHeight="1" thickBot="1">
      <c r="A2" s="41" t="s">
        <v>26</v>
      </c>
      <c r="B2" s="45" t="s">
        <v>27</v>
      </c>
      <c r="C2" s="45" t="s">
        <v>28</v>
      </c>
      <c r="D2" s="19" t="s">
        <v>29</v>
      </c>
      <c r="E2" s="20" t="s">
        <v>30</v>
      </c>
      <c r="F2" s="43" t="s">
        <v>31</v>
      </c>
      <c r="G2" s="47"/>
      <c r="H2" s="47"/>
      <c r="I2" s="47"/>
      <c r="J2" s="44"/>
      <c r="K2" s="41" t="s">
        <v>32</v>
      </c>
      <c r="L2" s="41" t="s">
        <v>33</v>
      </c>
      <c r="M2" s="41" t="s">
        <v>34</v>
      </c>
      <c r="N2" s="41" t="s">
        <v>35</v>
      </c>
      <c r="O2" s="41" t="s">
        <v>36</v>
      </c>
    </row>
    <row r="3" spans="1:254" s="21" customFormat="1" ht="35" customHeight="1" thickBot="1">
      <c r="A3" s="42"/>
      <c r="B3" s="46"/>
      <c r="C3" s="46"/>
      <c r="D3" s="43" t="s">
        <v>37</v>
      </c>
      <c r="E3" s="44"/>
      <c r="F3" s="22" t="s">
        <v>38</v>
      </c>
      <c r="G3" s="22" t="s">
        <v>39</v>
      </c>
      <c r="H3" s="23" t="s">
        <v>40</v>
      </c>
      <c r="I3" s="22" t="s">
        <v>41</v>
      </c>
      <c r="J3" s="22" t="s">
        <v>42</v>
      </c>
      <c r="K3" s="42"/>
      <c r="L3" s="42"/>
      <c r="M3" s="42"/>
      <c r="N3" s="42"/>
      <c r="O3" s="42"/>
    </row>
    <row r="4" spans="1:254" s="1" customFormat="1" ht="28.25" customHeight="1">
      <c r="D4" s="6" t="s">
        <v>0</v>
      </c>
      <c r="L4" s="2"/>
      <c r="M4" s="3"/>
      <c r="N4" s="4"/>
      <c r="O4" s="5"/>
    </row>
    <row r="5" spans="1:254" s="1" customFormat="1" ht="35" customHeight="1">
      <c r="A5" s="7" t="s">
        <v>123</v>
      </c>
      <c r="B5" s="8" t="s">
        <v>44</v>
      </c>
      <c r="C5" s="8">
        <v>12</v>
      </c>
      <c r="D5" s="8" t="s">
        <v>1</v>
      </c>
      <c r="E5" s="8"/>
      <c r="F5" s="8">
        <v>10</v>
      </c>
      <c r="G5" s="8">
        <v>3</v>
      </c>
      <c r="H5" s="8">
        <v>0</v>
      </c>
      <c r="I5" s="8">
        <v>0</v>
      </c>
      <c r="J5" s="8">
        <v>13</v>
      </c>
      <c r="K5" s="8" t="s">
        <v>7</v>
      </c>
      <c r="L5" s="9">
        <v>3401220</v>
      </c>
      <c r="M5" s="8">
        <f t="shared" ref="M5:M58" si="0">J5*C5</f>
        <v>156</v>
      </c>
      <c r="N5" s="10"/>
      <c r="O5" s="11"/>
    </row>
    <row r="6" spans="1:254" s="1" customFormat="1" ht="35" customHeight="1">
      <c r="A6" s="7" t="s">
        <v>2</v>
      </c>
      <c r="B6" s="8" t="s">
        <v>45</v>
      </c>
      <c r="C6" s="8">
        <v>11</v>
      </c>
      <c r="D6" s="8" t="s">
        <v>3</v>
      </c>
      <c r="E6" s="8"/>
      <c r="F6" s="8">
        <v>10</v>
      </c>
      <c r="G6" s="8">
        <v>3</v>
      </c>
      <c r="H6" s="8">
        <v>0</v>
      </c>
      <c r="I6" s="8">
        <v>0</v>
      </c>
      <c r="J6" s="8">
        <v>13</v>
      </c>
      <c r="K6" s="8" t="s">
        <v>7</v>
      </c>
      <c r="L6" s="9">
        <v>3401220</v>
      </c>
      <c r="M6" s="8">
        <f t="shared" si="0"/>
        <v>143</v>
      </c>
      <c r="N6" s="10"/>
      <c r="O6" s="11"/>
    </row>
    <row r="7" spans="1:254" s="1" customFormat="1" ht="35" customHeight="1">
      <c r="A7" s="7" t="s">
        <v>5</v>
      </c>
      <c r="B7" s="8" t="s">
        <v>43</v>
      </c>
      <c r="C7" s="8">
        <v>5</v>
      </c>
      <c r="D7" s="8" t="s">
        <v>3</v>
      </c>
      <c r="E7" s="8" t="s">
        <v>6</v>
      </c>
      <c r="F7" s="8">
        <v>10</v>
      </c>
      <c r="G7" s="8">
        <v>3</v>
      </c>
      <c r="H7" s="8">
        <v>0</v>
      </c>
      <c r="I7" s="8">
        <v>0</v>
      </c>
      <c r="J7" s="8">
        <v>13</v>
      </c>
      <c r="K7" s="8" t="s">
        <v>7</v>
      </c>
      <c r="L7" s="9">
        <v>3401220</v>
      </c>
      <c r="M7" s="8">
        <f t="shared" si="0"/>
        <v>65</v>
      </c>
      <c r="N7" s="10"/>
      <c r="O7" s="11"/>
    </row>
    <row r="8" spans="1:254" s="1" customFormat="1" ht="43.5" customHeight="1" thickBot="1">
      <c r="A8" s="7" t="s">
        <v>4</v>
      </c>
      <c r="B8" s="8" t="s">
        <v>56</v>
      </c>
      <c r="C8" s="8">
        <v>9</v>
      </c>
      <c r="D8" s="8" t="s">
        <v>1</v>
      </c>
      <c r="E8" s="8"/>
      <c r="F8" s="8">
        <v>10</v>
      </c>
      <c r="G8" s="8">
        <v>3</v>
      </c>
      <c r="H8" s="8">
        <v>0</v>
      </c>
      <c r="I8" s="8">
        <v>0</v>
      </c>
      <c r="J8" s="8">
        <v>13</v>
      </c>
      <c r="K8" s="8" t="s">
        <v>7</v>
      </c>
      <c r="L8" s="9">
        <v>3401220</v>
      </c>
      <c r="M8" s="8">
        <f t="shared" si="0"/>
        <v>117</v>
      </c>
      <c r="N8" s="34"/>
      <c r="O8" s="11"/>
    </row>
    <row r="9" spans="1:254" s="1" customFormat="1" ht="35" customHeight="1">
      <c r="A9" s="7" t="s">
        <v>8</v>
      </c>
      <c r="B9" s="8" t="s">
        <v>55</v>
      </c>
      <c r="C9" s="8">
        <v>7</v>
      </c>
      <c r="D9" s="8" t="s">
        <v>1</v>
      </c>
      <c r="E9" s="8" t="s">
        <v>6</v>
      </c>
      <c r="F9" s="8">
        <v>10</v>
      </c>
      <c r="G9" s="8">
        <v>3</v>
      </c>
      <c r="H9" s="8">
        <v>0</v>
      </c>
      <c r="I9" s="8">
        <v>0</v>
      </c>
      <c r="J9" s="8">
        <v>13</v>
      </c>
      <c r="K9" s="8" t="s">
        <v>7</v>
      </c>
      <c r="L9" s="9">
        <v>3401220</v>
      </c>
      <c r="M9" s="8">
        <f t="shared" si="0"/>
        <v>91</v>
      </c>
      <c r="N9" s="10"/>
      <c r="O9" s="11"/>
      <c r="P9" s="33"/>
    </row>
    <row r="10" spans="1:254" s="1" customFormat="1" ht="35" customHeight="1">
      <c r="A10" s="7" t="s">
        <v>144</v>
      </c>
      <c r="B10" s="8" t="s">
        <v>50</v>
      </c>
      <c r="C10" s="8">
        <v>10</v>
      </c>
      <c r="D10" s="8" t="s">
        <v>10</v>
      </c>
      <c r="E10" s="8" t="s">
        <v>6</v>
      </c>
      <c r="F10" s="8">
        <v>10</v>
      </c>
      <c r="G10" s="8">
        <v>4</v>
      </c>
      <c r="H10" s="8">
        <v>0</v>
      </c>
      <c r="I10" s="8">
        <v>0</v>
      </c>
      <c r="J10" s="8">
        <v>14</v>
      </c>
      <c r="K10" s="8" t="s">
        <v>7</v>
      </c>
      <c r="L10" s="9">
        <v>3401220</v>
      </c>
      <c r="M10" s="8">
        <f t="shared" si="0"/>
        <v>140</v>
      </c>
      <c r="N10" s="35"/>
      <c r="O10" s="11"/>
    </row>
    <row r="11" spans="1:254" s="1" customFormat="1" ht="35" customHeight="1">
      <c r="A11" s="7" t="s">
        <v>145</v>
      </c>
      <c r="B11" s="8" t="s">
        <v>57</v>
      </c>
      <c r="C11" s="8">
        <v>6</v>
      </c>
      <c r="D11" s="8" t="s">
        <v>1</v>
      </c>
      <c r="E11" s="8" t="s">
        <v>6</v>
      </c>
      <c r="F11" s="8">
        <v>4</v>
      </c>
      <c r="G11" s="8">
        <v>2</v>
      </c>
      <c r="H11" s="8">
        <v>0</v>
      </c>
      <c r="I11" s="8">
        <v>0</v>
      </c>
      <c r="J11" s="8">
        <v>6</v>
      </c>
      <c r="K11" s="8" t="s">
        <v>7</v>
      </c>
      <c r="L11" s="9">
        <v>3401220</v>
      </c>
      <c r="M11" s="8">
        <f t="shared" si="0"/>
        <v>36</v>
      </c>
      <c r="N11" s="10"/>
      <c r="O11" s="11"/>
    </row>
    <row r="12" spans="1:254" s="1" customFormat="1" ht="35" customHeight="1">
      <c r="A12" s="24" t="s">
        <v>49</v>
      </c>
      <c r="B12" s="8" t="s">
        <v>46</v>
      </c>
      <c r="C12" s="8">
        <v>8</v>
      </c>
      <c r="D12" s="8" t="s">
        <v>10</v>
      </c>
      <c r="E12" s="8" t="s">
        <v>6</v>
      </c>
      <c r="F12" s="8">
        <v>6</v>
      </c>
      <c r="G12" s="8">
        <v>2</v>
      </c>
      <c r="H12" s="8">
        <v>0</v>
      </c>
      <c r="I12" s="8">
        <v>0</v>
      </c>
      <c r="J12" s="8">
        <v>14</v>
      </c>
      <c r="K12" s="8" t="s">
        <v>7</v>
      </c>
      <c r="L12" s="9">
        <v>3401220</v>
      </c>
      <c r="M12" s="8">
        <f t="shared" si="0"/>
        <v>112</v>
      </c>
      <c r="N12" s="10"/>
      <c r="O12" s="11">
        <f>4*150*12*45</f>
        <v>324000</v>
      </c>
    </row>
    <row r="13" spans="1:254" s="1" customFormat="1" ht="35" customHeight="1">
      <c r="A13" s="24" t="s">
        <v>52</v>
      </c>
      <c r="B13" s="8" t="s">
        <v>53</v>
      </c>
      <c r="C13" s="8">
        <v>3</v>
      </c>
      <c r="D13" s="8" t="s">
        <v>54</v>
      </c>
      <c r="E13" s="8" t="s">
        <v>6</v>
      </c>
      <c r="F13" s="8">
        <v>10</v>
      </c>
      <c r="G13" s="8">
        <v>4</v>
      </c>
      <c r="H13" s="8">
        <v>0</v>
      </c>
      <c r="I13" s="8">
        <v>0</v>
      </c>
      <c r="J13" s="8">
        <v>14</v>
      </c>
      <c r="K13" s="8" t="s">
        <v>7</v>
      </c>
      <c r="L13" s="9">
        <v>3401220</v>
      </c>
      <c r="M13" s="8">
        <f t="shared" si="0"/>
        <v>42</v>
      </c>
      <c r="N13" s="10"/>
      <c r="O13" s="11"/>
    </row>
    <row r="14" spans="1:254" s="1" customFormat="1" ht="35" customHeight="1">
      <c r="A14" s="7" t="s">
        <v>146</v>
      </c>
      <c r="B14" s="8" t="s">
        <v>110</v>
      </c>
      <c r="C14" s="8">
        <v>8</v>
      </c>
      <c r="D14" s="8" t="s">
        <v>1</v>
      </c>
      <c r="E14" s="8" t="s">
        <v>6</v>
      </c>
      <c r="F14" s="8">
        <v>12</v>
      </c>
      <c r="G14" s="8">
        <v>4</v>
      </c>
      <c r="H14" s="8">
        <v>0</v>
      </c>
      <c r="I14" s="8">
        <v>0</v>
      </c>
      <c r="J14" s="8">
        <v>16</v>
      </c>
      <c r="K14" s="8" t="s">
        <v>7</v>
      </c>
      <c r="L14" s="9">
        <v>3401220</v>
      </c>
      <c r="M14" s="8">
        <f t="shared" si="0"/>
        <v>128</v>
      </c>
      <c r="N14" s="10"/>
      <c r="O14" s="11"/>
    </row>
    <row r="15" spans="1:254" s="1" customFormat="1" ht="35" customHeight="1">
      <c r="A15" s="7" t="s">
        <v>9</v>
      </c>
      <c r="B15" s="8" t="s">
        <v>58</v>
      </c>
      <c r="C15" s="8">
        <v>8</v>
      </c>
      <c r="D15" s="8" t="s">
        <v>1</v>
      </c>
      <c r="E15" s="8" t="s">
        <v>6</v>
      </c>
      <c r="F15" s="8">
        <v>12</v>
      </c>
      <c r="G15" s="8">
        <v>4</v>
      </c>
      <c r="H15" s="8">
        <v>0</v>
      </c>
      <c r="I15" s="8">
        <v>0</v>
      </c>
      <c r="J15" s="8">
        <v>16</v>
      </c>
      <c r="K15" s="8" t="s">
        <v>7</v>
      </c>
      <c r="L15" s="9">
        <v>3401220</v>
      </c>
      <c r="M15" s="8">
        <f t="shared" si="0"/>
        <v>128</v>
      </c>
      <c r="N15" s="10"/>
      <c r="O15" s="11"/>
    </row>
    <row r="16" spans="1:254" s="1" customFormat="1" ht="35" customHeight="1">
      <c r="A16" s="7" t="s">
        <v>48</v>
      </c>
      <c r="B16" s="8" t="s">
        <v>51</v>
      </c>
      <c r="C16" s="8">
        <v>9</v>
      </c>
      <c r="D16" s="8" t="s">
        <v>1</v>
      </c>
      <c r="E16" s="8" t="s">
        <v>6</v>
      </c>
      <c r="F16" s="8">
        <v>10</v>
      </c>
      <c r="G16" s="8">
        <v>4</v>
      </c>
      <c r="H16" s="8">
        <v>0</v>
      </c>
      <c r="I16" s="8">
        <v>0</v>
      </c>
      <c r="J16" s="8">
        <v>14</v>
      </c>
      <c r="K16" s="8" t="s">
        <v>7</v>
      </c>
      <c r="L16" s="9">
        <v>3401220</v>
      </c>
      <c r="M16" s="8">
        <f t="shared" si="0"/>
        <v>126</v>
      </c>
      <c r="N16" s="10"/>
      <c r="O16" s="11"/>
    </row>
    <row r="17" spans="1:15" s="1" customFormat="1" ht="35" customHeight="1">
      <c r="A17" s="24" t="s">
        <v>60</v>
      </c>
      <c r="B17" s="8" t="s">
        <v>47</v>
      </c>
      <c r="C17" s="8">
        <v>8</v>
      </c>
      <c r="D17" s="8" t="s">
        <v>1</v>
      </c>
      <c r="E17" s="8" t="s">
        <v>6</v>
      </c>
      <c r="F17" s="8">
        <v>10</v>
      </c>
      <c r="G17" s="8">
        <v>4</v>
      </c>
      <c r="H17" s="8">
        <v>0</v>
      </c>
      <c r="I17" s="8">
        <v>0</v>
      </c>
      <c r="J17" s="8">
        <v>14</v>
      </c>
      <c r="K17" s="8" t="s">
        <v>7</v>
      </c>
      <c r="L17" s="9">
        <v>3401220</v>
      </c>
      <c r="M17" s="8">
        <f t="shared" si="0"/>
        <v>112</v>
      </c>
      <c r="N17" s="10"/>
      <c r="O17" s="11">
        <f>5*150*12*45-45113</f>
        <v>359887</v>
      </c>
    </row>
    <row r="18" spans="1:15" s="1" customFormat="1" ht="35" customHeight="1">
      <c r="A18" s="7" t="s">
        <v>111</v>
      </c>
      <c r="B18" s="8" t="s">
        <v>47</v>
      </c>
      <c r="C18" s="25">
        <v>8</v>
      </c>
      <c r="D18" s="8" t="s">
        <v>11</v>
      </c>
      <c r="E18" s="8" t="s">
        <v>6</v>
      </c>
      <c r="F18" s="8">
        <v>12</v>
      </c>
      <c r="G18" s="8">
        <v>4</v>
      </c>
      <c r="H18" s="8">
        <v>0</v>
      </c>
      <c r="I18" s="8">
        <v>0</v>
      </c>
      <c r="J18" s="8">
        <v>16</v>
      </c>
      <c r="K18" s="8" t="s">
        <v>7</v>
      </c>
      <c r="L18" s="9">
        <v>3401220</v>
      </c>
      <c r="M18" s="8">
        <f t="shared" si="0"/>
        <v>128</v>
      </c>
      <c r="N18" s="10"/>
      <c r="O18" s="11"/>
    </row>
    <row r="19" spans="1:15" s="1" customFormat="1" ht="35" customHeight="1">
      <c r="A19" s="7" t="s">
        <v>12</v>
      </c>
      <c r="B19" s="8" t="s">
        <v>62</v>
      </c>
      <c r="C19" s="25">
        <v>8</v>
      </c>
      <c r="D19" s="8" t="s">
        <v>11</v>
      </c>
      <c r="E19" s="8" t="s">
        <v>6</v>
      </c>
      <c r="F19" s="8">
        <v>12</v>
      </c>
      <c r="G19" s="8">
        <v>4</v>
      </c>
      <c r="H19" s="8">
        <v>0</v>
      </c>
      <c r="I19" s="8">
        <v>0</v>
      </c>
      <c r="J19" s="8">
        <v>16</v>
      </c>
      <c r="K19" s="8" t="s">
        <v>7</v>
      </c>
      <c r="L19" s="9">
        <v>3401220</v>
      </c>
      <c r="M19" s="25">
        <f t="shared" si="0"/>
        <v>128</v>
      </c>
      <c r="N19" s="26"/>
      <c r="O19" s="27"/>
    </row>
    <row r="20" spans="1:15" s="1" customFormat="1" ht="35" customHeight="1">
      <c r="A20" s="24" t="s">
        <v>52</v>
      </c>
      <c r="B20" s="8" t="s">
        <v>63</v>
      </c>
      <c r="C20" s="25">
        <v>4</v>
      </c>
      <c r="D20" s="8" t="s">
        <v>10</v>
      </c>
      <c r="E20" s="8" t="s">
        <v>6</v>
      </c>
      <c r="F20" s="8">
        <v>12</v>
      </c>
      <c r="G20" s="8">
        <v>4</v>
      </c>
      <c r="H20" s="8">
        <v>0</v>
      </c>
      <c r="I20" s="8">
        <v>0</v>
      </c>
      <c r="J20" s="8">
        <v>16</v>
      </c>
      <c r="K20" s="8" t="s">
        <v>7</v>
      </c>
      <c r="L20" s="9">
        <v>3401220</v>
      </c>
      <c r="M20" s="25">
        <f t="shared" si="0"/>
        <v>64</v>
      </c>
      <c r="N20" s="25"/>
      <c r="O20" s="28"/>
    </row>
    <row r="21" spans="1:15" s="1" customFormat="1" ht="35" customHeight="1">
      <c r="A21" s="24" t="s">
        <v>106</v>
      </c>
      <c r="B21" s="8" t="s">
        <v>64</v>
      </c>
      <c r="C21" s="25">
        <v>7</v>
      </c>
      <c r="D21" s="8" t="s">
        <v>61</v>
      </c>
      <c r="E21" s="8" t="s">
        <v>6</v>
      </c>
      <c r="F21" s="8">
        <v>4</v>
      </c>
      <c r="G21" s="8">
        <v>2</v>
      </c>
      <c r="H21" s="8">
        <v>0</v>
      </c>
      <c r="I21" s="8">
        <v>0</v>
      </c>
      <c r="J21" s="8">
        <v>6</v>
      </c>
      <c r="K21" s="8" t="s">
        <v>7</v>
      </c>
      <c r="L21" s="9">
        <v>3401220</v>
      </c>
      <c r="M21" s="25">
        <f t="shared" si="0"/>
        <v>42</v>
      </c>
      <c r="N21" s="25"/>
      <c r="O21" s="28">
        <f>3*150*10*45</f>
        <v>202500</v>
      </c>
    </row>
    <row r="22" spans="1:15" s="1" customFormat="1" ht="35" customHeight="1">
      <c r="A22" s="24" t="s">
        <v>155</v>
      </c>
      <c r="B22" s="8" t="s">
        <v>156</v>
      </c>
      <c r="C22" s="25">
        <v>9</v>
      </c>
      <c r="D22" s="8" t="s">
        <v>10</v>
      </c>
      <c r="E22" s="8" t="s">
        <v>6</v>
      </c>
      <c r="F22" s="29">
        <v>4</v>
      </c>
      <c r="G22" s="29">
        <v>2</v>
      </c>
      <c r="H22" s="29">
        <v>0</v>
      </c>
      <c r="I22" s="29">
        <v>0</v>
      </c>
      <c r="J22" s="29">
        <v>6</v>
      </c>
      <c r="K22" s="8" t="s">
        <v>7</v>
      </c>
      <c r="L22" s="9">
        <v>3401220</v>
      </c>
      <c r="M22" s="25">
        <f t="shared" si="0"/>
        <v>54</v>
      </c>
      <c r="N22" s="25"/>
      <c r="O22" s="30">
        <v>50000</v>
      </c>
    </row>
    <row r="23" spans="1:15" s="1" customFormat="1" ht="35" customHeight="1">
      <c r="A23" s="24" t="s">
        <v>112</v>
      </c>
      <c r="B23" s="8" t="s">
        <v>91</v>
      </c>
      <c r="C23" s="25">
        <v>7</v>
      </c>
      <c r="D23" s="8" t="s">
        <v>10</v>
      </c>
      <c r="E23" s="8" t="s">
        <v>6</v>
      </c>
      <c r="F23" s="29">
        <v>4</v>
      </c>
      <c r="G23" s="29">
        <v>1</v>
      </c>
      <c r="H23" s="29">
        <v>0</v>
      </c>
      <c r="I23" s="29">
        <v>0</v>
      </c>
      <c r="J23" s="29">
        <v>5</v>
      </c>
      <c r="K23" s="8" t="s">
        <v>7</v>
      </c>
      <c r="L23" s="9">
        <v>3401220</v>
      </c>
      <c r="M23" s="25">
        <f t="shared" si="0"/>
        <v>35</v>
      </c>
      <c r="N23" s="25"/>
      <c r="O23" s="30"/>
    </row>
    <row r="24" spans="1:15" s="1" customFormat="1" ht="35" customHeight="1">
      <c r="A24" s="31" t="s">
        <v>52</v>
      </c>
      <c r="B24" s="29" t="s">
        <v>65</v>
      </c>
      <c r="C24" s="25">
        <v>4</v>
      </c>
      <c r="D24" s="29" t="s">
        <v>59</v>
      </c>
      <c r="E24" s="29" t="s">
        <v>6</v>
      </c>
      <c r="F24" s="29">
        <v>12</v>
      </c>
      <c r="G24" s="29">
        <v>4</v>
      </c>
      <c r="H24" s="29">
        <v>0</v>
      </c>
      <c r="I24" s="29">
        <v>0</v>
      </c>
      <c r="J24" s="29">
        <v>16</v>
      </c>
      <c r="K24" s="8" t="s">
        <v>7</v>
      </c>
      <c r="L24" s="32">
        <v>3401220</v>
      </c>
      <c r="M24" s="25">
        <f t="shared" si="0"/>
        <v>64</v>
      </c>
      <c r="N24" s="25"/>
      <c r="O24" s="30"/>
    </row>
    <row r="25" spans="1:15" s="1" customFormat="1" ht="35" customHeight="1">
      <c r="A25" s="24" t="s">
        <v>131</v>
      </c>
      <c r="B25" s="8" t="s">
        <v>129</v>
      </c>
      <c r="C25" s="25">
        <v>6</v>
      </c>
      <c r="D25" s="8" t="s">
        <v>70</v>
      </c>
      <c r="E25" s="8" t="s">
        <v>6</v>
      </c>
      <c r="F25" s="8">
        <v>12</v>
      </c>
      <c r="G25" s="8">
        <v>4</v>
      </c>
      <c r="H25" s="8">
        <v>0</v>
      </c>
      <c r="I25" s="8">
        <v>0</v>
      </c>
      <c r="J25" s="8">
        <v>16</v>
      </c>
      <c r="K25" s="8" t="s">
        <v>7</v>
      </c>
      <c r="L25" s="9">
        <v>3401220</v>
      </c>
      <c r="M25" s="25">
        <f t="shared" si="0"/>
        <v>96</v>
      </c>
      <c r="N25" s="25"/>
      <c r="O25" s="28"/>
    </row>
    <row r="26" spans="1:15" s="1" customFormat="1" ht="35" customHeight="1">
      <c r="A26" s="7" t="s">
        <v>137</v>
      </c>
      <c r="B26" s="8" t="s">
        <v>128</v>
      </c>
      <c r="C26" s="25">
        <v>5</v>
      </c>
      <c r="D26" s="29" t="s">
        <v>130</v>
      </c>
      <c r="E26" s="8" t="s">
        <v>13</v>
      </c>
      <c r="F26" s="29">
        <v>120</v>
      </c>
      <c r="G26" s="29">
        <v>20</v>
      </c>
      <c r="H26" s="29">
        <v>20</v>
      </c>
      <c r="I26" s="29">
        <v>0</v>
      </c>
      <c r="J26" s="29">
        <v>160</v>
      </c>
      <c r="K26" s="8" t="s">
        <v>7</v>
      </c>
      <c r="L26" s="9">
        <v>3401220</v>
      </c>
      <c r="M26" s="25">
        <f t="shared" si="0"/>
        <v>800</v>
      </c>
      <c r="N26" s="25"/>
      <c r="O26" s="30">
        <v>70000</v>
      </c>
    </row>
    <row r="27" spans="1:15" s="1" customFormat="1" ht="35" customHeight="1">
      <c r="A27" s="7" t="s">
        <v>132</v>
      </c>
      <c r="B27" s="8" t="s">
        <v>133</v>
      </c>
      <c r="C27" s="25">
        <v>5</v>
      </c>
      <c r="D27" s="29" t="s">
        <v>130</v>
      </c>
      <c r="E27" s="8" t="s">
        <v>13</v>
      </c>
      <c r="F27" s="29">
        <v>150</v>
      </c>
      <c r="G27" s="29">
        <v>25</v>
      </c>
      <c r="H27" s="29">
        <v>20</v>
      </c>
      <c r="I27" s="29">
        <v>0</v>
      </c>
      <c r="J27" s="29">
        <v>195</v>
      </c>
      <c r="K27" s="8"/>
      <c r="L27" s="9">
        <v>3401220</v>
      </c>
      <c r="M27" s="25">
        <f t="shared" si="0"/>
        <v>975</v>
      </c>
      <c r="N27" s="25"/>
      <c r="O27" s="30">
        <v>70000</v>
      </c>
    </row>
    <row r="28" spans="1:15" s="1" customFormat="1" ht="35" customHeight="1">
      <c r="A28" s="7" t="s">
        <v>14</v>
      </c>
      <c r="B28" s="8" t="s">
        <v>93</v>
      </c>
      <c r="C28" s="8">
        <v>6</v>
      </c>
      <c r="D28" s="8" t="s">
        <v>15</v>
      </c>
      <c r="E28" s="8" t="s">
        <v>6</v>
      </c>
      <c r="F28" s="8">
        <v>12</v>
      </c>
      <c r="G28" s="8">
        <v>4</v>
      </c>
      <c r="H28" s="8">
        <v>0</v>
      </c>
      <c r="I28" s="8">
        <v>0</v>
      </c>
      <c r="J28" s="8">
        <f>F28+G28</f>
        <v>16</v>
      </c>
      <c r="K28" s="8" t="s">
        <v>7</v>
      </c>
      <c r="L28" s="9">
        <v>3401220</v>
      </c>
      <c r="M28" s="8">
        <f t="shared" si="0"/>
        <v>96</v>
      </c>
      <c r="N28" s="10"/>
      <c r="O28" s="11"/>
    </row>
    <row r="29" spans="1:15" s="1" customFormat="1" ht="35" customHeight="1">
      <c r="A29" s="36" t="s">
        <v>18</v>
      </c>
      <c r="B29" s="29" t="s">
        <v>152</v>
      </c>
      <c r="C29" s="37">
        <v>11</v>
      </c>
      <c r="D29" s="29" t="s">
        <v>1</v>
      </c>
      <c r="E29" s="29" t="s">
        <v>6</v>
      </c>
      <c r="F29" s="29">
        <v>5</v>
      </c>
      <c r="G29" s="29">
        <v>2</v>
      </c>
      <c r="H29" s="29">
        <v>0</v>
      </c>
      <c r="I29" s="29">
        <v>0</v>
      </c>
      <c r="J29" s="29">
        <v>7</v>
      </c>
      <c r="K29" s="8" t="s">
        <v>7</v>
      </c>
      <c r="L29" s="32">
        <v>3401220</v>
      </c>
      <c r="M29" s="37">
        <f>J29*C29</f>
        <v>77</v>
      </c>
      <c r="N29" s="37"/>
      <c r="O29" s="30">
        <f>6*150*13*45</f>
        <v>526500</v>
      </c>
    </row>
    <row r="30" spans="1:15" s="1" customFormat="1" ht="35" customHeight="1">
      <c r="A30" s="7" t="s">
        <v>17</v>
      </c>
      <c r="B30" s="8" t="s">
        <v>92</v>
      </c>
      <c r="C30" s="8">
        <v>9</v>
      </c>
      <c r="D30" s="8" t="s">
        <v>15</v>
      </c>
      <c r="E30" s="8" t="s">
        <v>6</v>
      </c>
      <c r="F30" s="8">
        <v>12</v>
      </c>
      <c r="G30" s="8">
        <v>4</v>
      </c>
      <c r="H30" s="8">
        <v>0</v>
      </c>
      <c r="I30" s="8">
        <v>0</v>
      </c>
      <c r="J30" s="8">
        <f>J28</f>
        <v>16</v>
      </c>
      <c r="K30" s="8" t="s">
        <v>7</v>
      </c>
      <c r="L30" s="9">
        <v>3401220</v>
      </c>
      <c r="M30" s="8">
        <f t="shared" si="0"/>
        <v>144</v>
      </c>
      <c r="N30" s="10"/>
      <c r="O30" s="11"/>
    </row>
    <row r="31" spans="1:15" s="1" customFormat="1" ht="35" customHeight="1">
      <c r="A31" s="24" t="s">
        <v>134</v>
      </c>
      <c r="B31" s="8" t="s">
        <v>135</v>
      </c>
      <c r="C31" s="8">
        <v>5</v>
      </c>
      <c r="D31" s="29" t="s">
        <v>136</v>
      </c>
      <c r="E31" s="8" t="s">
        <v>13</v>
      </c>
      <c r="F31" s="8">
        <v>30</v>
      </c>
      <c r="G31" s="8">
        <v>4</v>
      </c>
      <c r="H31" s="8">
        <v>12</v>
      </c>
      <c r="I31" s="8">
        <v>0</v>
      </c>
      <c r="J31" s="8">
        <v>46</v>
      </c>
      <c r="K31" s="8" t="s">
        <v>7</v>
      </c>
      <c r="L31" s="9">
        <v>3401220</v>
      </c>
      <c r="M31" s="8">
        <f>5*46</f>
        <v>230</v>
      </c>
      <c r="N31" s="10"/>
      <c r="O31" s="11">
        <v>50000</v>
      </c>
    </row>
    <row r="32" spans="1:15" s="1" customFormat="1" ht="35" customHeight="1">
      <c r="A32" s="7" t="s">
        <v>94</v>
      </c>
      <c r="B32" s="8" t="s">
        <v>79</v>
      </c>
      <c r="C32" s="8">
        <v>9</v>
      </c>
      <c r="D32" s="8" t="s">
        <v>16</v>
      </c>
      <c r="E32" s="8" t="s">
        <v>6</v>
      </c>
      <c r="F32" s="8">
        <v>8</v>
      </c>
      <c r="G32" s="8">
        <v>4</v>
      </c>
      <c r="H32" s="8">
        <v>0</v>
      </c>
      <c r="I32" s="8">
        <v>0</v>
      </c>
      <c r="J32" s="8">
        <v>12</v>
      </c>
      <c r="K32" s="8" t="s">
        <v>7</v>
      </c>
      <c r="L32" s="9">
        <v>3401220</v>
      </c>
      <c r="M32" s="8">
        <f t="shared" si="0"/>
        <v>108</v>
      </c>
      <c r="N32" s="10"/>
      <c r="O32" s="11">
        <f>4*150*11*45</f>
        <v>297000</v>
      </c>
    </row>
    <row r="33" spans="1:19" s="1" customFormat="1" ht="35" customHeight="1">
      <c r="A33" s="24" t="s">
        <v>105</v>
      </c>
      <c r="B33" s="8" t="s">
        <v>79</v>
      </c>
      <c r="C33" s="8">
        <v>10</v>
      </c>
      <c r="D33" s="8" t="s">
        <v>10</v>
      </c>
      <c r="E33" s="8" t="s">
        <v>6</v>
      </c>
      <c r="F33" s="29">
        <v>4</v>
      </c>
      <c r="G33" s="29">
        <v>1</v>
      </c>
      <c r="H33" s="29">
        <v>0</v>
      </c>
      <c r="I33" s="29">
        <v>0</v>
      </c>
      <c r="J33" s="29">
        <v>5</v>
      </c>
      <c r="K33" s="8" t="s">
        <v>7</v>
      </c>
      <c r="L33" s="9">
        <v>3401220</v>
      </c>
      <c r="M33" s="8">
        <f t="shared" si="0"/>
        <v>50</v>
      </c>
      <c r="N33" s="10"/>
      <c r="O33" s="11">
        <f>3*150*12*45</f>
        <v>243000</v>
      </c>
    </row>
    <row r="34" spans="1:19" s="1" customFormat="1" ht="35" customHeight="1">
      <c r="A34" s="7" t="s">
        <v>95</v>
      </c>
      <c r="B34" s="8" t="s">
        <v>67</v>
      </c>
      <c r="C34" s="8">
        <v>8</v>
      </c>
      <c r="D34" s="8" t="s">
        <v>16</v>
      </c>
      <c r="E34" s="8" t="s">
        <v>6</v>
      </c>
      <c r="F34" s="8">
        <v>8</v>
      </c>
      <c r="G34" s="8">
        <v>3</v>
      </c>
      <c r="H34" s="8">
        <v>0</v>
      </c>
      <c r="I34" s="8">
        <v>0</v>
      </c>
      <c r="J34" s="8">
        <v>11</v>
      </c>
      <c r="K34" s="8" t="s">
        <v>7</v>
      </c>
      <c r="L34" s="9">
        <v>3401220</v>
      </c>
      <c r="M34" s="8">
        <f t="shared" si="0"/>
        <v>88</v>
      </c>
      <c r="N34" s="10"/>
      <c r="O34" s="11"/>
    </row>
    <row r="35" spans="1:19" s="1" customFormat="1" ht="35" customHeight="1">
      <c r="A35" s="7" t="s">
        <v>158</v>
      </c>
      <c r="B35" s="8" t="s">
        <v>66</v>
      </c>
      <c r="C35" s="8">
        <v>8</v>
      </c>
      <c r="D35" s="8" t="s">
        <v>16</v>
      </c>
      <c r="E35" s="8" t="s">
        <v>6</v>
      </c>
      <c r="F35" s="8">
        <v>8</v>
      </c>
      <c r="G35" s="8">
        <v>4</v>
      </c>
      <c r="H35" s="8">
        <v>0</v>
      </c>
      <c r="I35" s="8">
        <v>0</v>
      </c>
      <c r="J35" s="8">
        <v>12</v>
      </c>
      <c r="K35" s="8" t="s">
        <v>7</v>
      </c>
      <c r="L35" s="9">
        <v>3401220</v>
      </c>
      <c r="M35" s="8">
        <f t="shared" si="0"/>
        <v>96</v>
      </c>
      <c r="N35" s="10"/>
      <c r="O35" s="11">
        <f>4*150*12*45</f>
        <v>324000</v>
      </c>
    </row>
    <row r="36" spans="1:19" s="1" customFormat="1" ht="35" customHeight="1">
      <c r="A36" s="7" t="s">
        <v>114</v>
      </c>
      <c r="B36" s="8" t="s">
        <v>115</v>
      </c>
      <c r="C36" s="8">
        <v>6</v>
      </c>
      <c r="D36" s="29" t="s">
        <v>59</v>
      </c>
      <c r="E36" s="29" t="s">
        <v>6</v>
      </c>
      <c r="F36" s="29">
        <v>10</v>
      </c>
      <c r="G36" s="29">
        <v>4</v>
      </c>
      <c r="H36" s="29">
        <v>0</v>
      </c>
      <c r="I36" s="29">
        <v>0</v>
      </c>
      <c r="J36" s="29">
        <v>14</v>
      </c>
      <c r="K36" s="8" t="s">
        <v>7</v>
      </c>
      <c r="L36" s="32">
        <v>3401220</v>
      </c>
      <c r="M36" s="8">
        <f t="shared" si="0"/>
        <v>84</v>
      </c>
      <c r="N36" s="10"/>
      <c r="O36" s="11"/>
    </row>
    <row r="37" spans="1:19" s="1" customFormat="1" ht="35" customHeight="1">
      <c r="A37" s="7" t="s">
        <v>96</v>
      </c>
      <c r="B37" s="8" t="s">
        <v>113</v>
      </c>
      <c r="C37" s="8">
        <v>10</v>
      </c>
      <c r="D37" s="29" t="s">
        <v>59</v>
      </c>
      <c r="E37" s="29" t="s">
        <v>6</v>
      </c>
      <c r="F37" s="29">
        <v>10</v>
      </c>
      <c r="G37" s="29">
        <v>4</v>
      </c>
      <c r="H37" s="29">
        <v>0</v>
      </c>
      <c r="I37" s="29">
        <v>0</v>
      </c>
      <c r="J37" s="29">
        <v>14</v>
      </c>
      <c r="K37" s="8" t="s">
        <v>7</v>
      </c>
      <c r="L37" s="32">
        <v>3401220</v>
      </c>
      <c r="M37" s="8">
        <f t="shared" si="0"/>
        <v>140</v>
      </c>
      <c r="N37" s="10"/>
      <c r="O37" s="11"/>
    </row>
    <row r="38" spans="1:19" s="1" customFormat="1" ht="35" customHeight="1">
      <c r="A38" s="7" t="s">
        <v>84</v>
      </c>
      <c r="B38" s="8" t="s">
        <v>85</v>
      </c>
      <c r="C38" s="8">
        <v>8</v>
      </c>
      <c r="D38" s="8" t="s">
        <v>61</v>
      </c>
      <c r="E38" s="8" t="s">
        <v>6</v>
      </c>
      <c r="F38" s="8">
        <v>7</v>
      </c>
      <c r="G38" s="8">
        <v>2</v>
      </c>
      <c r="H38" s="8">
        <v>0</v>
      </c>
      <c r="I38" s="8">
        <v>0</v>
      </c>
      <c r="J38" s="8">
        <v>9</v>
      </c>
      <c r="K38" s="8" t="s">
        <v>7</v>
      </c>
      <c r="L38" s="9">
        <v>3401220</v>
      </c>
      <c r="M38" s="8">
        <f t="shared" si="0"/>
        <v>72</v>
      </c>
      <c r="N38" s="10"/>
      <c r="O38" s="11"/>
    </row>
    <row r="39" spans="1:19" s="1" customFormat="1" ht="35" customHeight="1">
      <c r="A39" s="7" t="s">
        <v>103</v>
      </c>
      <c r="B39" s="8" t="s">
        <v>104</v>
      </c>
      <c r="C39" s="8">
        <v>7</v>
      </c>
      <c r="D39" s="8" t="s">
        <v>10</v>
      </c>
      <c r="E39" s="8" t="s">
        <v>6</v>
      </c>
      <c r="F39" s="8">
        <v>3</v>
      </c>
      <c r="G39" s="8">
        <v>1</v>
      </c>
      <c r="H39" s="8">
        <v>0</v>
      </c>
      <c r="I39" s="8">
        <v>0</v>
      </c>
      <c r="J39" s="8">
        <v>4</v>
      </c>
      <c r="K39" s="8" t="s">
        <v>7</v>
      </c>
      <c r="L39" s="9">
        <v>3401220</v>
      </c>
      <c r="M39" s="8">
        <f t="shared" si="0"/>
        <v>28</v>
      </c>
      <c r="N39" s="10"/>
      <c r="O39" s="11"/>
    </row>
    <row r="40" spans="1:19" s="1" customFormat="1" ht="35" customHeight="1">
      <c r="A40" s="7" t="s">
        <v>88</v>
      </c>
      <c r="B40" s="8" t="s">
        <v>89</v>
      </c>
      <c r="C40" s="8">
        <v>8</v>
      </c>
      <c r="D40" s="8" t="s">
        <v>90</v>
      </c>
      <c r="E40" s="8" t="s">
        <v>6</v>
      </c>
      <c r="F40" s="8">
        <v>4</v>
      </c>
      <c r="G40" s="8">
        <v>1</v>
      </c>
      <c r="H40" s="8">
        <v>0</v>
      </c>
      <c r="I40" s="8">
        <v>0</v>
      </c>
      <c r="J40" s="8">
        <v>5</v>
      </c>
      <c r="K40" s="8" t="s">
        <v>7</v>
      </c>
      <c r="L40" s="9">
        <v>3401220</v>
      </c>
      <c r="M40" s="8">
        <f t="shared" si="0"/>
        <v>40</v>
      </c>
      <c r="N40" s="10"/>
      <c r="O40" s="11"/>
    </row>
    <row r="41" spans="1:19" s="1" customFormat="1" ht="35" customHeight="1">
      <c r="A41" s="7" t="s">
        <v>159</v>
      </c>
      <c r="B41" s="8" t="s">
        <v>80</v>
      </c>
      <c r="C41" s="8">
        <v>9</v>
      </c>
      <c r="D41" s="8" t="s">
        <v>61</v>
      </c>
      <c r="E41" s="8" t="s">
        <v>6</v>
      </c>
      <c r="F41" s="8">
        <v>8</v>
      </c>
      <c r="G41" s="8">
        <v>4</v>
      </c>
      <c r="H41" s="8">
        <v>0</v>
      </c>
      <c r="I41" s="8">
        <v>0</v>
      </c>
      <c r="J41" s="8">
        <v>12</v>
      </c>
      <c r="K41" s="8" t="s">
        <v>7</v>
      </c>
      <c r="L41" s="9">
        <v>3401220</v>
      </c>
      <c r="M41" s="8">
        <f t="shared" si="0"/>
        <v>108</v>
      </c>
      <c r="N41" s="10"/>
      <c r="O41" s="11">
        <f xml:space="preserve"> 4*11*150*45</f>
        <v>297000</v>
      </c>
    </row>
    <row r="42" spans="1:19" s="1" customFormat="1" ht="35" customHeight="1">
      <c r="A42" s="8" t="s">
        <v>20</v>
      </c>
      <c r="B42" s="8" t="s">
        <v>138</v>
      </c>
      <c r="C42" s="8">
        <v>5</v>
      </c>
      <c r="D42" s="29" t="s">
        <v>139</v>
      </c>
      <c r="E42" s="8" t="s">
        <v>13</v>
      </c>
      <c r="F42" s="8">
        <v>70</v>
      </c>
      <c r="G42" s="8">
        <v>10</v>
      </c>
      <c r="H42" s="8">
        <v>15</v>
      </c>
      <c r="I42" s="8">
        <v>0</v>
      </c>
      <c r="J42" s="8">
        <v>95</v>
      </c>
      <c r="K42" s="8" t="s">
        <v>7</v>
      </c>
      <c r="L42" s="9">
        <v>3401220</v>
      </c>
      <c r="M42" s="8">
        <f t="shared" si="0"/>
        <v>475</v>
      </c>
      <c r="N42" s="10"/>
      <c r="O42" s="11">
        <v>50000</v>
      </c>
    </row>
    <row r="43" spans="1:19" s="1" customFormat="1" ht="35" customHeight="1">
      <c r="A43" s="8" t="s">
        <v>150</v>
      </c>
      <c r="B43" s="8" t="s">
        <v>151</v>
      </c>
      <c r="C43" s="8">
        <v>8</v>
      </c>
      <c r="D43" s="8" t="s">
        <v>10</v>
      </c>
      <c r="E43" s="8" t="s">
        <v>6</v>
      </c>
      <c r="F43" s="8">
        <v>5</v>
      </c>
      <c r="G43" s="8">
        <v>2</v>
      </c>
      <c r="H43" s="8">
        <v>0</v>
      </c>
      <c r="I43" s="8">
        <v>0</v>
      </c>
      <c r="J43" s="8">
        <f>F43+G43</f>
        <v>7</v>
      </c>
      <c r="K43" s="8" t="s">
        <v>7</v>
      </c>
      <c r="L43" s="9">
        <v>3401220</v>
      </c>
      <c r="M43" s="8">
        <f>J43*C43</f>
        <v>56</v>
      </c>
      <c r="N43" s="10"/>
      <c r="O43" s="11"/>
    </row>
    <row r="44" spans="1:19" s="1" customFormat="1" ht="35" customHeight="1">
      <c r="A44" s="24" t="s">
        <v>68</v>
      </c>
      <c r="B44" s="8" t="s">
        <v>72</v>
      </c>
      <c r="C44" s="8">
        <v>7</v>
      </c>
      <c r="D44" s="8" t="s">
        <v>69</v>
      </c>
      <c r="E44" s="8" t="s">
        <v>6</v>
      </c>
      <c r="F44" s="8">
        <v>4</v>
      </c>
      <c r="G44" s="8">
        <v>2</v>
      </c>
      <c r="H44" s="8">
        <v>0</v>
      </c>
      <c r="I44" s="8">
        <v>0</v>
      </c>
      <c r="J44" s="8">
        <v>6</v>
      </c>
      <c r="K44" s="8" t="s">
        <v>7</v>
      </c>
      <c r="L44" s="9">
        <v>3401220</v>
      </c>
      <c r="M44" s="8">
        <f t="shared" si="0"/>
        <v>42</v>
      </c>
      <c r="N44" s="10"/>
      <c r="O44" s="11">
        <f>3*150*10*45</f>
        <v>202500</v>
      </c>
    </row>
    <row r="45" spans="1:19" s="1" customFormat="1" ht="35" customHeight="1">
      <c r="A45" s="7" t="s">
        <v>116</v>
      </c>
      <c r="B45" s="8" t="s">
        <v>117</v>
      </c>
      <c r="C45" s="8">
        <v>7</v>
      </c>
      <c r="D45" s="8" t="s">
        <v>70</v>
      </c>
      <c r="E45" s="8" t="s">
        <v>6</v>
      </c>
      <c r="F45" s="8">
        <v>10</v>
      </c>
      <c r="G45" s="8">
        <v>4</v>
      </c>
      <c r="H45" s="8">
        <v>0</v>
      </c>
      <c r="I45" s="8">
        <v>0</v>
      </c>
      <c r="J45" s="8">
        <v>14</v>
      </c>
      <c r="K45" s="8" t="s">
        <v>7</v>
      </c>
      <c r="L45" s="9">
        <v>3401220</v>
      </c>
      <c r="M45" s="8">
        <f t="shared" si="0"/>
        <v>98</v>
      </c>
      <c r="N45" s="10"/>
      <c r="O45" s="11"/>
    </row>
    <row r="46" spans="1:19" s="1" customFormat="1" ht="35" customHeight="1">
      <c r="A46" s="24" t="s">
        <v>71</v>
      </c>
      <c r="B46" s="8" t="s">
        <v>73</v>
      </c>
      <c r="C46" s="8">
        <v>11</v>
      </c>
      <c r="D46" s="8" t="s">
        <v>70</v>
      </c>
      <c r="E46" s="8" t="s">
        <v>6</v>
      </c>
      <c r="F46" s="8">
        <v>10</v>
      </c>
      <c r="G46" s="8">
        <v>4</v>
      </c>
      <c r="H46" s="8">
        <v>0</v>
      </c>
      <c r="I46" s="8">
        <v>0</v>
      </c>
      <c r="J46" s="8">
        <v>14</v>
      </c>
      <c r="K46" s="8" t="s">
        <v>7</v>
      </c>
      <c r="L46" s="9">
        <v>3401220</v>
      </c>
      <c r="M46" s="8">
        <f t="shared" si="0"/>
        <v>154</v>
      </c>
      <c r="N46" s="10"/>
      <c r="O46" s="11">
        <v>369450</v>
      </c>
    </row>
    <row r="47" spans="1:19" s="1" customFormat="1" ht="35" customHeight="1">
      <c r="A47" s="24" t="s">
        <v>142</v>
      </c>
      <c r="B47" s="8" t="s">
        <v>140</v>
      </c>
      <c r="C47" s="8">
        <v>5</v>
      </c>
      <c r="D47" s="29" t="s">
        <v>141</v>
      </c>
      <c r="E47" s="8" t="s">
        <v>13</v>
      </c>
      <c r="F47" s="29">
        <v>60</v>
      </c>
      <c r="G47" s="29">
        <v>15</v>
      </c>
      <c r="H47" s="29">
        <v>12</v>
      </c>
      <c r="I47" s="29">
        <v>0</v>
      </c>
      <c r="J47" s="29">
        <v>77</v>
      </c>
      <c r="K47" s="8" t="s">
        <v>7</v>
      </c>
      <c r="L47" s="9">
        <v>3401220</v>
      </c>
      <c r="M47" s="8">
        <f t="shared" si="0"/>
        <v>385</v>
      </c>
      <c r="N47" s="10"/>
      <c r="O47" s="11">
        <v>50000</v>
      </c>
    </row>
    <row r="48" spans="1:19" s="1" customFormat="1" ht="35" customHeight="1">
      <c r="A48" s="7" t="s">
        <v>153</v>
      </c>
      <c r="B48" s="8" t="s">
        <v>125</v>
      </c>
      <c r="C48" s="8">
        <v>7</v>
      </c>
      <c r="D48" s="8" t="s">
        <v>126</v>
      </c>
      <c r="E48" s="8" t="s">
        <v>13</v>
      </c>
      <c r="F48" s="8">
        <v>140</v>
      </c>
      <c r="G48" s="8">
        <v>5</v>
      </c>
      <c r="H48" s="8">
        <v>15</v>
      </c>
      <c r="I48" s="8">
        <v>0</v>
      </c>
      <c r="J48" s="8">
        <v>160</v>
      </c>
      <c r="K48" s="8"/>
      <c r="L48" s="9">
        <v>3401220</v>
      </c>
      <c r="M48" s="8">
        <f>J48*C48</f>
        <v>1120</v>
      </c>
      <c r="N48" s="10"/>
      <c r="O48" s="11">
        <v>0</v>
      </c>
      <c r="S48" s="1" t="s">
        <v>157</v>
      </c>
    </row>
    <row r="49" spans="1:15" s="1" customFormat="1" ht="35" customHeight="1">
      <c r="A49" s="7" t="s">
        <v>86</v>
      </c>
      <c r="B49" s="8" t="s">
        <v>87</v>
      </c>
      <c r="C49" s="8">
        <v>6</v>
      </c>
      <c r="D49" s="8" t="s">
        <v>70</v>
      </c>
      <c r="E49" s="8" t="s">
        <v>6</v>
      </c>
      <c r="F49" s="29">
        <v>5</v>
      </c>
      <c r="G49" s="29">
        <v>1</v>
      </c>
      <c r="H49" s="29">
        <v>0</v>
      </c>
      <c r="I49" s="29">
        <v>0</v>
      </c>
      <c r="J49" s="29">
        <v>6</v>
      </c>
      <c r="K49" s="8" t="s">
        <v>7</v>
      </c>
      <c r="L49" s="9">
        <v>3401220</v>
      </c>
      <c r="M49" s="8">
        <f t="shared" si="0"/>
        <v>36</v>
      </c>
      <c r="N49" s="10"/>
      <c r="O49" s="11"/>
    </row>
    <row r="50" spans="1:15" s="1" customFormat="1" ht="35" customHeight="1">
      <c r="A50" s="24" t="s">
        <v>97</v>
      </c>
      <c r="B50" s="8" t="s">
        <v>98</v>
      </c>
      <c r="C50" s="8">
        <v>8</v>
      </c>
      <c r="D50" s="8" t="s">
        <v>99</v>
      </c>
      <c r="E50" s="8" t="s">
        <v>6</v>
      </c>
      <c r="F50" s="29">
        <v>5</v>
      </c>
      <c r="G50" s="29">
        <v>1</v>
      </c>
      <c r="H50" s="29">
        <v>0</v>
      </c>
      <c r="I50" s="29">
        <v>0</v>
      </c>
      <c r="J50" s="29">
        <v>6</v>
      </c>
      <c r="K50" s="8" t="s">
        <v>7</v>
      </c>
      <c r="L50" s="9">
        <v>3401220</v>
      </c>
      <c r="M50" s="8">
        <f t="shared" si="0"/>
        <v>48</v>
      </c>
      <c r="N50" s="10"/>
      <c r="O50" s="11"/>
    </row>
    <row r="51" spans="1:15" s="1" customFormat="1" ht="35" customHeight="1">
      <c r="A51" s="31" t="s">
        <v>52</v>
      </c>
      <c r="B51" s="8" t="s">
        <v>74</v>
      </c>
      <c r="C51" s="8">
        <v>3</v>
      </c>
      <c r="D51" s="8" t="s">
        <v>75</v>
      </c>
      <c r="E51" s="8" t="s">
        <v>6</v>
      </c>
      <c r="F51" s="29">
        <v>12</v>
      </c>
      <c r="G51" s="29">
        <v>4</v>
      </c>
      <c r="H51" s="29">
        <v>0</v>
      </c>
      <c r="I51" s="29">
        <v>0</v>
      </c>
      <c r="J51" s="29">
        <v>16</v>
      </c>
      <c r="K51" s="8" t="s">
        <v>7</v>
      </c>
      <c r="L51" s="32">
        <v>3401220</v>
      </c>
      <c r="M51" s="8">
        <f t="shared" si="0"/>
        <v>48</v>
      </c>
      <c r="N51" s="10"/>
      <c r="O51" s="11"/>
    </row>
    <row r="52" spans="1:15" s="1" customFormat="1" ht="35" customHeight="1">
      <c r="A52" s="24" t="s">
        <v>154</v>
      </c>
      <c r="B52" s="8" t="s">
        <v>143</v>
      </c>
      <c r="C52" s="8">
        <v>6</v>
      </c>
      <c r="D52" s="29" t="s">
        <v>130</v>
      </c>
      <c r="E52" s="8" t="s">
        <v>13</v>
      </c>
      <c r="F52" s="29">
        <v>160</v>
      </c>
      <c r="G52" s="29">
        <v>25</v>
      </c>
      <c r="H52" s="29">
        <v>20</v>
      </c>
      <c r="I52" s="29">
        <v>0</v>
      </c>
      <c r="J52" s="29">
        <f>F52+G52+H52</f>
        <v>205</v>
      </c>
      <c r="K52" s="8" t="s">
        <v>7</v>
      </c>
      <c r="L52" s="32">
        <v>3401220</v>
      </c>
      <c r="M52" s="8">
        <f>J52*C52</f>
        <v>1230</v>
      </c>
      <c r="N52" s="10"/>
      <c r="O52" s="11">
        <v>60000</v>
      </c>
    </row>
    <row r="53" spans="1:15" s="1" customFormat="1" ht="35" customHeight="1">
      <c r="A53" s="31" t="s">
        <v>52</v>
      </c>
      <c r="B53" s="8" t="s">
        <v>76</v>
      </c>
      <c r="C53" s="8">
        <v>3</v>
      </c>
      <c r="D53" s="8" t="s">
        <v>77</v>
      </c>
      <c r="E53" s="8" t="s">
        <v>6</v>
      </c>
      <c r="F53" s="29">
        <v>12</v>
      </c>
      <c r="G53" s="29">
        <v>4</v>
      </c>
      <c r="H53" s="29">
        <v>0</v>
      </c>
      <c r="I53" s="29">
        <v>0</v>
      </c>
      <c r="J53" s="29">
        <v>16</v>
      </c>
      <c r="K53" s="8" t="s">
        <v>7</v>
      </c>
      <c r="L53" s="32">
        <v>3401220</v>
      </c>
      <c r="M53" s="8">
        <f t="shared" si="0"/>
        <v>48</v>
      </c>
      <c r="N53" s="10"/>
      <c r="O53" s="11"/>
    </row>
    <row r="54" spans="1:15" s="1" customFormat="1" ht="35" customHeight="1">
      <c r="A54" s="7" t="s">
        <v>108</v>
      </c>
      <c r="B54" s="8" t="s">
        <v>109</v>
      </c>
      <c r="C54" s="8">
        <v>9</v>
      </c>
      <c r="D54" s="8" t="s">
        <v>19</v>
      </c>
      <c r="E54" s="8" t="s">
        <v>6</v>
      </c>
      <c r="F54" s="29">
        <v>3</v>
      </c>
      <c r="G54" s="29">
        <v>1</v>
      </c>
      <c r="H54" s="29">
        <v>0</v>
      </c>
      <c r="I54" s="29">
        <v>0</v>
      </c>
      <c r="J54" s="29">
        <v>4</v>
      </c>
      <c r="K54" s="8" t="s">
        <v>7</v>
      </c>
      <c r="L54" s="32">
        <v>3401220</v>
      </c>
      <c r="M54" s="8">
        <f t="shared" si="0"/>
        <v>36</v>
      </c>
      <c r="N54" s="10"/>
      <c r="O54" s="11"/>
    </row>
    <row r="55" spans="1:15" s="1" customFormat="1" ht="35" customHeight="1">
      <c r="A55" s="24" t="s">
        <v>147</v>
      </c>
      <c r="B55" s="8" t="s">
        <v>148</v>
      </c>
      <c r="C55" s="8">
        <v>6</v>
      </c>
      <c r="D55" s="8" t="s">
        <v>149</v>
      </c>
      <c r="E55" s="8" t="s">
        <v>13</v>
      </c>
      <c r="F55" s="29">
        <v>65</v>
      </c>
      <c r="G55" s="29">
        <v>10</v>
      </c>
      <c r="H55" s="29">
        <v>15</v>
      </c>
      <c r="I55" s="29">
        <v>0</v>
      </c>
      <c r="J55" s="29">
        <v>90</v>
      </c>
      <c r="K55" s="8" t="s">
        <v>7</v>
      </c>
      <c r="L55" s="32">
        <v>3401220</v>
      </c>
      <c r="M55" s="8">
        <f t="shared" si="0"/>
        <v>540</v>
      </c>
      <c r="N55" s="10"/>
      <c r="O55" s="11">
        <v>60000</v>
      </c>
    </row>
    <row r="56" spans="1:15" s="1" customFormat="1" ht="35" customHeight="1">
      <c r="A56" s="24" t="s">
        <v>100</v>
      </c>
      <c r="B56" s="8" t="s">
        <v>101</v>
      </c>
      <c r="C56" s="8">
        <v>6</v>
      </c>
      <c r="D56" s="8" t="s">
        <v>102</v>
      </c>
      <c r="E56" s="8" t="s">
        <v>6</v>
      </c>
      <c r="F56" s="29">
        <v>5</v>
      </c>
      <c r="G56" s="29">
        <v>1</v>
      </c>
      <c r="H56" s="29">
        <v>0</v>
      </c>
      <c r="I56" s="29">
        <v>0</v>
      </c>
      <c r="J56" s="29">
        <v>16</v>
      </c>
      <c r="K56" s="8" t="s">
        <v>7</v>
      </c>
      <c r="L56" s="32">
        <v>3401220</v>
      </c>
      <c r="M56" s="8">
        <f t="shared" si="0"/>
        <v>96</v>
      </c>
      <c r="N56" s="10"/>
      <c r="O56" s="11"/>
    </row>
    <row r="57" spans="1:15" s="1" customFormat="1" ht="35" customHeight="1">
      <c r="A57" s="7" t="s">
        <v>124</v>
      </c>
      <c r="B57" s="8" t="s">
        <v>127</v>
      </c>
      <c r="C57" s="8">
        <v>6</v>
      </c>
      <c r="D57" s="8" t="s">
        <v>126</v>
      </c>
      <c r="E57" s="8" t="s">
        <v>13</v>
      </c>
      <c r="F57" s="8">
        <v>120</v>
      </c>
      <c r="G57" s="8">
        <v>5</v>
      </c>
      <c r="H57" s="8">
        <v>15</v>
      </c>
      <c r="I57" s="8">
        <v>0</v>
      </c>
      <c r="J57" s="8">
        <v>160</v>
      </c>
      <c r="K57" s="8"/>
      <c r="L57" s="9">
        <v>3401220</v>
      </c>
      <c r="M57" s="8">
        <f>J57*C57</f>
        <v>960</v>
      </c>
      <c r="N57" s="10"/>
      <c r="O57" s="11">
        <v>0</v>
      </c>
    </row>
    <row r="58" spans="1:15" s="1" customFormat="1" ht="35" customHeight="1">
      <c r="A58" s="7" t="s">
        <v>107</v>
      </c>
      <c r="B58" s="8" t="s">
        <v>78</v>
      </c>
      <c r="C58" s="8">
        <v>7</v>
      </c>
      <c r="D58" s="8" t="s">
        <v>1</v>
      </c>
      <c r="E58" s="8" t="s">
        <v>6</v>
      </c>
      <c r="F58" s="8">
        <v>4</v>
      </c>
      <c r="G58" s="8">
        <v>2</v>
      </c>
      <c r="H58" s="8">
        <v>0</v>
      </c>
      <c r="I58" s="8">
        <v>0</v>
      </c>
      <c r="J58" s="8">
        <v>6</v>
      </c>
      <c r="K58" s="8" t="s">
        <v>7</v>
      </c>
      <c r="L58" s="32">
        <v>3401220</v>
      </c>
      <c r="M58" s="8">
        <f t="shared" si="0"/>
        <v>42</v>
      </c>
      <c r="N58" s="10"/>
      <c r="O58" s="11"/>
    </row>
    <row r="59" spans="1:15" s="1" customFormat="1" ht="35" customHeight="1">
      <c r="A59" s="7" t="s">
        <v>81</v>
      </c>
      <c r="B59" s="8" t="s">
        <v>82</v>
      </c>
      <c r="C59" s="8">
        <v>8</v>
      </c>
      <c r="D59" s="8" t="s">
        <v>83</v>
      </c>
      <c r="E59" s="8" t="s">
        <v>6</v>
      </c>
      <c r="F59" s="8">
        <v>4</v>
      </c>
      <c r="G59" s="8">
        <v>2</v>
      </c>
      <c r="H59" s="8">
        <v>0</v>
      </c>
      <c r="I59" s="8">
        <v>0</v>
      </c>
      <c r="J59" s="8">
        <v>6</v>
      </c>
      <c r="K59" s="8" t="s">
        <v>7</v>
      </c>
      <c r="L59" s="32">
        <v>3401220</v>
      </c>
      <c r="M59" s="8">
        <f>J59*C59</f>
        <v>48</v>
      </c>
      <c r="N59" s="10"/>
      <c r="O59" s="11">
        <f>3*150*12*45</f>
        <v>243000</v>
      </c>
    </row>
    <row r="60" spans="1:15" s="1" customFormat="1" ht="35" customHeight="1">
      <c r="A60" s="7" t="s">
        <v>120</v>
      </c>
      <c r="B60" s="8" t="s">
        <v>121</v>
      </c>
      <c r="C60" s="8">
        <v>10</v>
      </c>
      <c r="D60" s="8" t="s">
        <v>119</v>
      </c>
      <c r="E60" s="8" t="s">
        <v>6</v>
      </c>
      <c r="F60" s="29">
        <v>12</v>
      </c>
      <c r="G60" s="29">
        <v>4</v>
      </c>
      <c r="H60" s="29">
        <v>0</v>
      </c>
      <c r="I60" s="29">
        <v>0</v>
      </c>
      <c r="J60" s="29">
        <v>16</v>
      </c>
      <c r="K60" s="8" t="s">
        <v>7</v>
      </c>
      <c r="L60" s="32">
        <v>3401220</v>
      </c>
      <c r="M60" s="8">
        <f>J60*C60</f>
        <v>160</v>
      </c>
      <c r="N60" s="10"/>
      <c r="O60" s="11"/>
    </row>
    <row r="61" spans="1:15" s="1" customFormat="1" ht="35" customHeight="1">
      <c r="A61" s="31" t="s">
        <v>52</v>
      </c>
      <c r="B61" s="8" t="s">
        <v>118</v>
      </c>
      <c r="C61" s="8">
        <v>4</v>
      </c>
      <c r="D61" s="8" t="s">
        <v>119</v>
      </c>
      <c r="E61" s="8" t="s">
        <v>6</v>
      </c>
      <c r="F61" s="29">
        <v>12</v>
      </c>
      <c r="G61" s="29">
        <v>4</v>
      </c>
      <c r="H61" s="29">
        <v>0</v>
      </c>
      <c r="I61" s="29">
        <v>0</v>
      </c>
      <c r="J61" s="29">
        <v>16</v>
      </c>
      <c r="K61" s="8" t="s">
        <v>7</v>
      </c>
      <c r="L61" s="32">
        <v>3401220</v>
      </c>
      <c r="M61" s="8">
        <f>J61*C61</f>
        <v>64</v>
      </c>
      <c r="N61" s="10"/>
      <c r="O61" s="11"/>
    </row>
    <row r="62" spans="1:15" s="1" customFormat="1" ht="35" customHeight="1">
      <c r="A62" s="7" t="s">
        <v>21</v>
      </c>
      <c r="B62" s="8" t="s">
        <v>22</v>
      </c>
      <c r="C62" s="8">
        <v>7</v>
      </c>
      <c r="D62" s="8" t="s">
        <v>1</v>
      </c>
      <c r="E62" s="8" t="s">
        <v>6</v>
      </c>
      <c r="F62" s="8">
        <v>12</v>
      </c>
      <c r="G62" s="8">
        <v>3</v>
      </c>
      <c r="H62" s="8">
        <v>0</v>
      </c>
      <c r="I62" s="8">
        <v>0</v>
      </c>
      <c r="J62" s="8">
        <v>15</v>
      </c>
      <c r="K62" s="8" t="s">
        <v>7</v>
      </c>
      <c r="L62" s="9">
        <v>3401220</v>
      </c>
      <c r="M62" s="8">
        <f>J62*C62</f>
        <v>105</v>
      </c>
      <c r="N62" s="10"/>
      <c r="O62" s="11"/>
    </row>
    <row r="63" spans="1:15" s="1" customFormat="1" ht="35" customHeight="1">
      <c r="A63" s="7" t="s">
        <v>24</v>
      </c>
      <c r="B63" s="8" t="s">
        <v>23</v>
      </c>
      <c r="C63" s="8">
        <v>4</v>
      </c>
      <c r="D63" s="8" t="s">
        <v>1</v>
      </c>
      <c r="E63" s="8" t="s">
        <v>6</v>
      </c>
      <c r="F63" s="8">
        <v>4</v>
      </c>
      <c r="G63" s="8">
        <v>1</v>
      </c>
      <c r="H63" s="8">
        <v>0</v>
      </c>
      <c r="I63" s="8">
        <v>0</v>
      </c>
      <c r="J63" s="8">
        <v>5</v>
      </c>
      <c r="K63" s="8" t="s">
        <v>7</v>
      </c>
      <c r="L63" s="9">
        <v>3401220</v>
      </c>
      <c r="M63" s="8">
        <f>5*4</f>
        <v>20</v>
      </c>
      <c r="N63" s="10"/>
      <c r="O63" s="11"/>
    </row>
    <row r="64" spans="1:15" s="6" customFormat="1" ht="35" customHeight="1">
      <c r="A64" s="12" t="s">
        <v>0</v>
      </c>
      <c r="B64" s="13"/>
      <c r="C64" s="13"/>
      <c r="D64" s="13" t="s">
        <v>160</v>
      </c>
      <c r="E64" s="13"/>
      <c r="F64" s="13"/>
      <c r="G64" s="13"/>
      <c r="H64" s="13"/>
      <c r="I64" s="13"/>
      <c r="J64" s="13"/>
      <c r="K64" s="13"/>
      <c r="L64" s="14"/>
      <c r="M64" s="13"/>
      <c r="N64" s="15" t="s">
        <v>25</v>
      </c>
      <c r="O64" s="16">
        <f>SUM(O12:O63)</f>
        <v>3848837</v>
      </c>
    </row>
    <row r="65" spans="15:15">
      <c r="O65" s="38"/>
    </row>
  </sheetData>
  <mergeCells count="27">
    <mergeCell ref="BG1:BU1"/>
    <mergeCell ref="IE1:IS1"/>
    <mergeCell ref="BV1:CJ1"/>
    <mergeCell ref="CK1:CY1"/>
    <mergeCell ref="CZ1:DN1"/>
    <mergeCell ref="DO1:EC1"/>
    <mergeCell ref="ED1:ER1"/>
    <mergeCell ref="ES1:FG1"/>
    <mergeCell ref="FH1:FV1"/>
    <mergeCell ref="FW1:GK1"/>
    <mergeCell ref="GL1:GZ1"/>
    <mergeCell ref="HA1:HO1"/>
    <mergeCell ref="HP1:ID1"/>
    <mergeCell ref="A1:O1"/>
    <mergeCell ref="P1:AB1"/>
    <mergeCell ref="AC1:AQ1"/>
    <mergeCell ref="AR1:BF1"/>
    <mergeCell ref="K2:K3"/>
    <mergeCell ref="L2:L3"/>
    <mergeCell ref="M2:M3"/>
    <mergeCell ref="N2:N3"/>
    <mergeCell ref="O2:O3"/>
    <mergeCell ref="D3:E3"/>
    <mergeCell ref="A2:A3"/>
    <mergeCell ref="B2:B3"/>
    <mergeCell ref="C2:C3"/>
    <mergeCell ref="F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2021-12-30T08:57:03Z</dcterms:created>
  <dcterms:modified xsi:type="dcterms:W3CDTF">2023-01-05T10:21:05Z</dcterms:modified>
</cp:coreProperties>
</file>